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<sst xmlns="http://schemas.openxmlformats.org/spreadsheetml/2006/main" count="227" uniqueCount="98">
  <si>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</si>
  <si>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</si>
  <si>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</si>
  <si>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</si>
  <si>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</si>
  <si>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</si>
  <si>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</si>
  <si>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</si>
  <si>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</si>
  <si>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</si>
  <si>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</si>
  <si>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</si>
  <si>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</si>
  <si>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</si>
  <si>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</si>
  <si>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</si>
  <si>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</si>
  <si>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11</t>
  </si>
  <si>
    <t>44</t>
  </si>
  <si>
    <t>52</t>
  </si>
  <si>
    <t>4</t>
  </si>
  <si>
    <t>3</t>
  </si>
  <si>
    <t>2 раз в год</t>
  </si>
  <si>
    <t>3 раз в год</t>
  </si>
  <si>
    <t>4 раз в год</t>
  </si>
  <si>
    <t>5 раз в год</t>
  </si>
  <si>
    <t>6 раз в год</t>
  </si>
  <si>
    <t>7 раз в год</t>
  </si>
  <si>
    <t>8 раз в год</t>
  </si>
  <si>
    <t>9 раз в год</t>
  </si>
  <si>
    <t>10 раз в год</t>
  </si>
  <si>
    <t>3.Проведение технической инвентаризации</t>
  </si>
  <si>
    <t>4. Ремонт, замена внутридомовых электрических сетей</t>
  </si>
  <si>
    <t>Лот № 4 Исакогорский и Цигломенский территориальный округ</t>
  </si>
  <si>
    <t>ул. Карельская</t>
  </si>
  <si>
    <t>ул. Комсомольская</t>
  </si>
  <si>
    <t>ул. Логинова</t>
  </si>
  <si>
    <t>на. Сев. Двины</t>
  </si>
  <si>
    <t>пр. Обводный канал</t>
  </si>
  <si>
    <t>ул. Попова</t>
  </si>
  <si>
    <t>ул. Самойло</t>
  </si>
  <si>
    <t xml:space="preserve">ул. Тыко Вылки </t>
  </si>
  <si>
    <t>ул. Ф. Шубина</t>
  </si>
  <si>
    <t>ул.Логинова</t>
  </si>
  <si>
    <t>пр. Ломоносова</t>
  </si>
  <si>
    <t>прз. Бадигина</t>
  </si>
  <si>
    <t>ул. Тыко Вылки</t>
  </si>
  <si>
    <t xml:space="preserve">ул. Комсомольская </t>
  </si>
  <si>
    <t>51</t>
  </si>
  <si>
    <t>10,2</t>
  </si>
  <si>
    <t>43,4</t>
  </si>
  <si>
    <t>15</t>
  </si>
  <si>
    <t>68</t>
  </si>
  <si>
    <t>118,1</t>
  </si>
  <si>
    <t>118,3</t>
  </si>
  <si>
    <t>90</t>
  </si>
  <si>
    <t>131</t>
  </si>
  <si>
    <t>133</t>
  </si>
  <si>
    <t>135</t>
  </si>
  <si>
    <t>143,2</t>
  </si>
  <si>
    <t>50,2</t>
  </si>
  <si>
    <t>52,1</t>
  </si>
  <si>
    <t>42,1</t>
  </si>
  <si>
    <t>70</t>
  </si>
  <si>
    <t>183,4</t>
  </si>
  <si>
    <t>183,5</t>
  </si>
  <si>
    <t>12</t>
  </si>
  <si>
    <t>ул. Теснанова</t>
  </si>
  <si>
    <t>пр. Троицкий</t>
  </si>
  <si>
    <t>ул.Гайдара</t>
  </si>
  <si>
    <t>20</t>
  </si>
  <si>
    <t>100,4</t>
  </si>
  <si>
    <t>226,1</t>
  </si>
  <si>
    <t>125</t>
  </si>
  <si>
    <t>21,1</t>
  </si>
  <si>
    <t>ул. Карла Маркса</t>
  </si>
  <si>
    <t>ул. Свободы</t>
  </si>
  <si>
    <t>пр. Советских Космонавтов</t>
  </si>
  <si>
    <t>251</t>
  </si>
  <si>
    <t>34</t>
  </si>
  <si>
    <t>47,1</t>
  </si>
  <si>
    <t>101</t>
  </si>
  <si>
    <t>111</t>
  </si>
  <si>
    <t>194,1</t>
  </si>
  <si>
    <t>195</t>
  </si>
  <si>
    <t>пр. Новгородский</t>
  </si>
  <si>
    <t>172,1</t>
  </si>
  <si>
    <t>137,1</t>
  </si>
  <si>
    <t>117</t>
  </si>
  <si>
    <t>пр. Троицкий,</t>
  </si>
  <si>
    <t>11 раз в год</t>
  </si>
  <si>
    <t>12 раз в год</t>
  </si>
  <si>
    <t>13 раз в год</t>
  </si>
  <si>
    <t>14 раз в год</t>
  </si>
  <si>
    <t>15 раз в год</t>
  </si>
  <si>
    <t>16 раз в год</t>
  </si>
  <si>
    <t>17 раз в год</t>
  </si>
  <si>
    <t>18 раз в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</si>
</sst>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="82" zoomScaleNormal="82" zoomScaleSheetLayoutView="100" zoomScalePageLayoutView="34" workbookViewId="0" topLeftCell="A1">
      <selection activeCell="A9" sqref="A9:A1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41" width="15.75390625" style="1" customWidth="1"/>
    <col min="42" max="42" width="15.75390625" style="54" customWidth="1"/>
    <col min="43" max="16384" width="9.125" style="1" customWidth="1"/>
  </cols>
  <sheetData>
    <row r="1" spans="2:42" s="3" customFormat="1" ht="27" customHeight="1">
      <c r="B1" s="4"/>
      <c r="C1" s="43" t="s">
        <v>15</v>
      </c>
      <c r="D1" s="43"/>
      <c r="E1" s="43"/>
      <c r="F1" s="43"/>
      <c r="I1" s="22"/>
      <c r="AP1" s="48"/>
    </row>
    <row r="2" spans="2:42" s="3" customFormat="1" ht="41.25" customHeight="1">
      <c r="B2" s="5"/>
      <c r="C2" s="43" t="s">
        <v>16</v>
      </c>
      <c r="D2" s="43"/>
      <c r="E2" s="43"/>
      <c r="F2" s="43"/>
      <c r="I2" s="22"/>
      <c r="AP2" s="48"/>
    </row>
    <row r="3" spans="1:42" s="6" customFormat="1" ht="63" customHeight="1">
      <c r="A3" s="44" t="s">
        <v>14</v>
      </c>
      <c r="B3" s="44"/>
      <c r="I3" s="23"/>
      <c r="AP3" s="50"/>
    </row>
    <row r="4" spans="1:42" s="3" customFormat="1" ht="18.75" customHeight="1">
      <c r="A4" s="47" t="s">
        <v>33</v>
      </c>
      <c r="B4" s="47"/>
      <c r="C4" s="31" t="s">
        <v>34</v>
      </c>
      <c r="D4" s="31" t="s">
        <v>35</v>
      </c>
      <c r="E4" s="31" t="s">
        <v>35</v>
      </c>
      <c r="F4" s="31" t="s">
        <v>36</v>
      </c>
      <c r="G4" s="31" t="s">
        <v>36</v>
      </c>
      <c r="H4" s="31" t="s">
        <v>37</v>
      </c>
      <c r="I4" s="31" t="s">
        <v>37</v>
      </c>
      <c r="J4" s="31" t="s">
        <v>38</v>
      </c>
      <c r="K4" s="31" t="s">
        <v>38</v>
      </c>
      <c r="L4" s="31" t="s">
        <v>38</v>
      </c>
      <c r="M4" s="31" t="s">
        <v>38</v>
      </c>
      <c r="N4" s="31" t="s">
        <v>38</v>
      </c>
      <c r="O4" s="31" t="s">
        <v>39</v>
      </c>
      <c r="P4" s="31" t="s">
        <v>39</v>
      </c>
      <c r="Q4" s="31" t="s">
        <v>40</v>
      </c>
      <c r="R4" s="31" t="s">
        <v>41</v>
      </c>
      <c r="S4" s="31" t="s">
        <v>42</v>
      </c>
      <c r="T4" s="31" t="s">
        <v>43</v>
      </c>
      <c r="U4" s="31" t="s">
        <v>44</v>
      </c>
      <c r="V4" s="31" t="s">
        <v>44</v>
      </c>
      <c r="W4" s="31" t="s">
        <v>45</v>
      </c>
      <c r="X4" s="31" t="s">
        <v>46</v>
      </c>
      <c r="Y4" s="31" t="s">
        <v>47</v>
      </c>
      <c r="Z4" s="31" t="s">
        <v>67</v>
      </c>
      <c r="AA4" s="31" t="s">
        <v>68</v>
      </c>
      <c r="AB4" s="31" t="s">
        <v>44</v>
      </c>
      <c r="AC4" s="31" t="s">
        <v>38</v>
      </c>
      <c r="AD4" s="31" t="s">
        <v>69</v>
      </c>
      <c r="AE4" s="31" t="s">
        <v>75</v>
      </c>
      <c r="AF4" s="31" t="s">
        <v>44</v>
      </c>
      <c r="AG4" s="31" t="s">
        <v>76</v>
      </c>
      <c r="AH4" s="31" t="s">
        <v>76</v>
      </c>
      <c r="AI4" s="31" t="s">
        <v>77</v>
      </c>
      <c r="AJ4" s="31" t="s">
        <v>77</v>
      </c>
      <c r="AK4" s="31" t="s">
        <v>77</v>
      </c>
      <c r="AL4" s="31" t="s">
        <v>77</v>
      </c>
      <c r="AM4" s="31" t="s">
        <v>44</v>
      </c>
      <c r="AN4" s="31" t="s">
        <v>85</v>
      </c>
      <c r="AO4" s="31" t="s">
        <v>38</v>
      </c>
      <c r="AP4" s="55" t="s">
        <v>89</v>
      </c>
    </row>
    <row r="5" spans="1:42" s="7" customFormat="1" ht="39" customHeight="1">
      <c r="A5" s="45" t="s">
        <v>6</v>
      </c>
      <c r="B5" s="46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55"/>
    </row>
    <row r="6" spans="1:42" s="7" customFormat="1" ht="27" customHeight="1">
      <c r="A6" s="45"/>
      <c r="B6" s="46"/>
      <c r="C6" s="29" t="s">
        <v>48</v>
      </c>
      <c r="D6" s="29" t="s">
        <v>49</v>
      </c>
      <c r="E6" s="29" t="s">
        <v>50</v>
      </c>
      <c r="F6" s="29" t="s">
        <v>51</v>
      </c>
      <c r="G6" s="29" t="s">
        <v>52</v>
      </c>
      <c r="H6" s="29" t="s">
        <v>53</v>
      </c>
      <c r="I6" s="29" t="s">
        <v>54</v>
      </c>
      <c r="J6" s="29" t="s">
        <v>55</v>
      </c>
      <c r="K6" s="29" t="s">
        <v>56</v>
      </c>
      <c r="L6" s="29" t="s">
        <v>57</v>
      </c>
      <c r="M6" s="29" t="s">
        <v>58</v>
      </c>
      <c r="N6" s="29" t="s">
        <v>59</v>
      </c>
      <c r="O6" s="29" t="s">
        <v>60</v>
      </c>
      <c r="P6" s="29" t="s">
        <v>61</v>
      </c>
      <c r="Q6" s="29" t="s">
        <v>20</v>
      </c>
      <c r="R6" s="29" t="s">
        <v>21</v>
      </c>
      <c r="S6" s="29" t="s">
        <v>62</v>
      </c>
      <c r="T6" s="29" t="s">
        <v>63</v>
      </c>
      <c r="U6" s="29" t="s">
        <v>64</v>
      </c>
      <c r="V6" s="29" t="s">
        <v>65</v>
      </c>
      <c r="W6" s="29" t="s">
        <v>17</v>
      </c>
      <c r="X6" s="29" t="s">
        <v>66</v>
      </c>
      <c r="Y6" s="29" t="s">
        <v>19</v>
      </c>
      <c r="Z6" s="29" t="s">
        <v>70</v>
      </c>
      <c r="AA6" s="29" t="s">
        <v>71</v>
      </c>
      <c r="AB6" s="29" t="s">
        <v>72</v>
      </c>
      <c r="AC6" s="29" t="s">
        <v>73</v>
      </c>
      <c r="AD6" s="29" t="s">
        <v>74</v>
      </c>
      <c r="AE6" s="29" t="s">
        <v>18</v>
      </c>
      <c r="AF6" s="29" t="s">
        <v>78</v>
      </c>
      <c r="AG6" s="29" t="s">
        <v>79</v>
      </c>
      <c r="AH6" s="29" t="s">
        <v>80</v>
      </c>
      <c r="AI6" s="29" t="s">
        <v>81</v>
      </c>
      <c r="AJ6" s="29" t="s">
        <v>82</v>
      </c>
      <c r="AK6" s="29" t="s">
        <v>83</v>
      </c>
      <c r="AL6" s="29" t="s">
        <v>84</v>
      </c>
      <c r="AM6" s="29" t="s">
        <v>86</v>
      </c>
      <c r="AN6" s="29" t="s">
        <v>87</v>
      </c>
      <c r="AO6" s="29" t="s">
        <v>88</v>
      </c>
      <c r="AP6" s="51">
        <v>178</v>
      </c>
    </row>
    <row r="7" spans="1:42" s="3" customFormat="1" ht="18.75" customHeight="1">
      <c r="A7" s="8"/>
      <c r="B7" s="8" t="s">
        <v>8</v>
      </c>
      <c r="C7" s="19">
        <v>591.3</v>
      </c>
      <c r="D7" s="19">
        <v>507.8</v>
      </c>
      <c r="E7" s="19">
        <v>549.7</v>
      </c>
      <c r="F7" s="19">
        <v>372.8</v>
      </c>
      <c r="G7" s="19">
        <v>579.4</v>
      </c>
      <c r="H7" s="19">
        <v>435.8</v>
      </c>
      <c r="I7" s="19">
        <v>441.9</v>
      </c>
      <c r="J7" s="19">
        <v>926</v>
      </c>
      <c r="K7" s="19">
        <v>482.3</v>
      </c>
      <c r="L7" s="19">
        <v>481.7</v>
      </c>
      <c r="M7" s="19">
        <v>485.4</v>
      </c>
      <c r="N7" s="19">
        <v>709.9</v>
      </c>
      <c r="O7" s="19">
        <v>586.5</v>
      </c>
      <c r="P7" s="19">
        <v>595.7</v>
      </c>
      <c r="Q7" s="19">
        <v>648.3</v>
      </c>
      <c r="R7" s="19">
        <v>598.3</v>
      </c>
      <c r="S7" s="19">
        <v>713.3</v>
      </c>
      <c r="T7" s="19">
        <v>411.9</v>
      </c>
      <c r="U7" s="19">
        <v>539.2</v>
      </c>
      <c r="V7" s="19">
        <v>444.2</v>
      </c>
      <c r="W7" s="19">
        <v>488.3</v>
      </c>
      <c r="X7" s="19">
        <v>477.4</v>
      </c>
      <c r="Y7" s="19">
        <v>521.4</v>
      </c>
      <c r="Z7" s="19">
        <v>401.2</v>
      </c>
      <c r="AA7" s="19">
        <v>1258.3</v>
      </c>
      <c r="AB7" s="19">
        <v>546.7</v>
      </c>
      <c r="AC7" s="19">
        <v>882.1</v>
      </c>
      <c r="AD7" s="19">
        <v>518.7</v>
      </c>
      <c r="AE7" s="19">
        <v>262</v>
      </c>
      <c r="AF7" s="19">
        <v>215.6</v>
      </c>
      <c r="AG7" s="19">
        <v>334.4</v>
      </c>
      <c r="AH7" s="19">
        <v>631.8</v>
      </c>
      <c r="AI7" s="19">
        <v>237.5</v>
      </c>
      <c r="AJ7" s="19">
        <v>485.8</v>
      </c>
      <c r="AK7" s="19">
        <v>485.6</v>
      </c>
      <c r="AL7" s="19">
        <v>349.4</v>
      </c>
      <c r="AM7" s="19">
        <v>530</v>
      </c>
      <c r="AN7" s="19">
        <v>237.5</v>
      </c>
      <c r="AO7" s="19">
        <v>488.5</v>
      </c>
      <c r="AP7" s="49">
        <v>2070.6</v>
      </c>
    </row>
    <row r="8" spans="1:42" s="3" customFormat="1" ht="18.75" customHeight="1" thickBot="1">
      <c r="A8" s="8"/>
      <c r="B8" s="8" t="s">
        <v>9</v>
      </c>
      <c r="C8" s="19">
        <v>591.3</v>
      </c>
      <c r="D8" s="19">
        <v>507.8</v>
      </c>
      <c r="E8" s="19">
        <v>549.7</v>
      </c>
      <c r="F8" s="19">
        <v>372.8</v>
      </c>
      <c r="G8" s="19">
        <v>579.4</v>
      </c>
      <c r="H8" s="19">
        <v>435.8</v>
      </c>
      <c r="I8" s="19">
        <v>441.9</v>
      </c>
      <c r="J8" s="19">
        <v>926</v>
      </c>
      <c r="K8" s="19">
        <v>482.3</v>
      </c>
      <c r="L8" s="19">
        <v>481.7</v>
      </c>
      <c r="M8" s="19">
        <v>485.4</v>
      </c>
      <c r="N8" s="19">
        <v>709.9</v>
      </c>
      <c r="O8" s="19">
        <v>586.5</v>
      </c>
      <c r="P8" s="19">
        <v>595.7</v>
      </c>
      <c r="Q8" s="19">
        <v>648.3</v>
      </c>
      <c r="R8" s="19">
        <v>598.3</v>
      </c>
      <c r="S8" s="19">
        <v>713.3</v>
      </c>
      <c r="T8" s="19">
        <v>411.9</v>
      </c>
      <c r="U8" s="19">
        <v>539.2</v>
      </c>
      <c r="V8" s="19">
        <v>444.2</v>
      </c>
      <c r="W8" s="19">
        <v>488.3</v>
      </c>
      <c r="X8" s="19">
        <v>477.4</v>
      </c>
      <c r="Y8" s="19">
        <v>521.4</v>
      </c>
      <c r="Z8" s="19">
        <v>401.2</v>
      </c>
      <c r="AA8" s="19">
        <v>1258.3</v>
      </c>
      <c r="AB8" s="19">
        <v>546.7</v>
      </c>
      <c r="AC8" s="19">
        <v>882.1</v>
      </c>
      <c r="AD8" s="19">
        <v>518.7</v>
      </c>
      <c r="AE8" s="19">
        <v>262</v>
      </c>
      <c r="AF8" s="19">
        <v>215.6</v>
      </c>
      <c r="AG8" s="19">
        <v>334.4</v>
      </c>
      <c r="AH8" s="19">
        <v>631.8</v>
      </c>
      <c r="AI8" s="19">
        <v>237.5</v>
      </c>
      <c r="AJ8" s="19">
        <v>485.8</v>
      </c>
      <c r="AK8" s="19">
        <v>485.6</v>
      </c>
      <c r="AL8" s="19">
        <v>349.4</v>
      </c>
      <c r="AM8" s="19">
        <v>530</v>
      </c>
      <c r="AN8" s="19">
        <v>237.5</v>
      </c>
      <c r="AO8" s="19">
        <v>488.5</v>
      </c>
      <c r="AP8" s="49">
        <v>2070.6</v>
      </c>
    </row>
    <row r="9" spans="1:42" s="3" customFormat="1" ht="18.75" customHeight="1">
      <c r="A9" s="40" t="s">
        <v>5</v>
      </c>
      <c r="B9" s="25" t="s">
        <v>2</v>
      </c>
      <c r="C9" s="26">
        <f>C8*45%/100</f>
        <v>2.66085</v>
      </c>
      <c r="D9" s="26">
        <f>D8*45%/100</f>
        <v>2.2851000000000004</v>
      </c>
      <c r="E9" s="26">
        <f>E8*45%/100</f>
        <v>2.4736500000000006</v>
      </c>
      <c r="F9" s="26">
        <f>F8*45%/100</f>
        <v>1.6776000000000002</v>
      </c>
      <c r="G9" s="26">
        <f>G8*45%/100</f>
        <v>2.6073000000000004</v>
      </c>
      <c r="H9" s="26">
        <f aca="true" t="shared" si="0" ref="H9:Y9">H8*45%/100</f>
        <v>1.9611</v>
      </c>
      <c r="I9" s="26">
        <f t="shared" si="0"/>
        <v>1.9885499999999998</v>
      </c>
      <c r="J9" s="26">
        <f t="shared" si="0"/>
        <v>4.167</v>
      </c>
      <c r="K9" s="26">
        <f t="shared" si="0"/>
        <v>2.17035</v>
      </c>
      <c r="L9" s="26">
        <f>L8*45%/100</f>
        <v>2.16765</v>
      </c>
      <c r="M9" s="26">
        <f t="shared" si="0"/>
        <v>2.1843</v>
      </c>
      <c r="N9" s="26">
        <f t="shared" si="0"/>
        <v>3.19455</v>
      </c>
      <c r="O9" s="26">
        <f t="shared" si="0"/>
        <v>2.63925</v>
      </c>
      <c r="P9" s="26">
        <f t="shared" si="0"/>
        <v>2.6806500000000004</v>
      </c>
      <c r="Q9" s="26">
        <f t="shared" si="0"/>
        <v>2.9173500000000003</v>
      </c>
      <c r="R9" s="26">
        <f t="shared" si="0"/>
        <v>2.6923500000000002</v>
      </c>
      <c r="S9" s="26">
        <f t="shared" si="0"/>
        <v>3.2098500000000003</v>
      </c>
      <c r="T9" s="26">
        <f t="shared" si="0"/>
        <v>1.8535499999999998</v>
      </c>
      <c r="U9" s="26">
        <f t="shared" si="0"/>
        <v>2.4264</v>
      </c>
      <c r="V9" s="26">
        <f t="shared" si="0"/>
        <v>1.9989</v>
      </c>
      <c r="W9" s="26">
        <f t="shared" si="0"/>
        <v>2.19735</v>
      </c>
      <c r="X9" s="26">
        <f t="shared" si="0"/>
        <v>2.1483</v>
      </c>
      <c r="Y9" s="26">
        <f t="shared" si="0"/>
        <v>2.3463</v>
      </c>
      <c r="Z9" s="26">
        <f aca="true" t="shared" si="1" ref="Z9:AH9">Z8*45%/100</f>
        <v>1.8054</v>
      </c>
      <c r="AA9" s="26">
        <f t="shared" si="1"/>
        <v>5.66235</v>
      </c>
      <c r="AB9" s="26">
        <f t="shared" si="1"/>
        <v>2.46015</v>
      </c>
      <c r="AC9" s="26">
        <f t="shared" si="1"/>
        <v>3.96945</v>
      </c>
      <c r="AD9" s="26">
        <f t="shared" si="1"/>
        <v>2.33415</v>
      </c>
      <c r="AE9" s="26">
        <f>AE8*10%/100</f>
        <v>0.262</v>
      </c>
      <c r="AF9" s="26">
        <f>AF8*10%/100</f>
        <v>0.2156</v>
      </c>
      <c r="AG9" s="26">
        <f t="shared" si="1"/>
        <v>1.5048</v>
      </c>
      <c r="AH9" s="26">
        <f t="shared" si="1"/>
        <v>2.8431</v>
      </c>
      <c r="AI9" s="26">
        <f>AI8*10%/100</f>
        <v>0.2375</v>
      </c>
      <c r="AJ9" s="26">
        <f aca="true" t="shared" si="2" ref="AI9:AP9">AJ8*45%/100</f>
        <v>2.1861</v>
      </c>
      <c r="AK9" s="26">
        <f t="shared" si="2"/>
        <v>2.1852</v>
      </c>
      <c r="AL9" s="26">
        <f t="shared" si="2"/>
        <v>1.5722999999999998</v>
      </c>
      <c r="AM9" s="26">
        <f t="shared" si="2"/>
        <v>2.385</v>
      </c>
      <c r="AN9" s="26">
        <f>AN8*10%/100</f>
        <v>0.2375</v>
      </c>
      <c r="AO9" s="26">
        <f t="shared" si="2"/>
        <v>2.1982500000000003</v>
      </c>
      <c r="AP9" s="26">
        <f t="shared" si="2"/>
        <v>9.3177</v>
      </c>
    </row>
    <row r="10" spans="1:42" s="6" customFormat="1" ht="18.75" customHeight="1">
      <c r="A10" s="41"/>
      <c r="B10" s="15" t="s">
        <v>11</v>
      </c>
      <c r="C10" s="9">
        <f>1007.68*C9</f>
        <v>2681.285328</v>
      </c>
      <c r="D10" s="9">
        <f>1007.68*D9</f>
        <v>2302.6495680000003</v>
      </c>
      <c r="E10" s="9">
        <f>1007.68*E9</f>
        <v>2492.6476320000006</v>
      </c>
      <c r="F10" s="9">
        <f>1007.68*F9</f>
        <v>1690.4839680000002</v>
      </c>
      <c r="G10" s="9">
        <f>1007.68*G9</f>
        <v>2627.3240640000004</v>
      </c>
      <c r="H10" s="9">
        <f aca="true" t="shared" si="3" ref="H10:Y10">1007.68*H9</f>
        <v>1976.161248</v>
      </c>
      <c r="I10" s="9">
        <f t="shared" si="3"/>
        <v>2003.8220639999997</v>
      </c>
      <c r="J10" s="9">
        <f t="shared" si="3"/>
        <v>4199.00256</v>
      </c>
      <c r="K10" s="9">
        <f t="shared" si="3"/>
        <v>2187.0182879999998</v>
      </c>
      <c r="L10" s="9">
        <f t="shared" si="3"/>
        <v>2184.297552</v>
      </c>
      <c r="M10" s="9">
        <f t="shared" si="3"/>
        <v>2201.0754239999997</v>
      </c>
      <c r="N10" s="9">
        <f t="shared" si="3"/>
        <v>3219.084144</v>
      </c>
      <c r="O10" s="9">
        <f t="shared" si="3"/>
        <v>2659.51944</v>
      </c>
      <c r="P10" s="9">
        <f t="shared" si="3"/>
        <v>2701.2373920000005</v>
      </c>
      <c r="Q10" s="9">
        <f t="shared" si="3"/>
        <v>2939.7552480000004</v>
      </c>
      <c r="R10" s="9">
        <f t="shared" si="3"/>
        <v>2713.0272480000003</v>
      </c>
      <c r="S10" s="9">
        <f t="shared" si="3"/>
        <v>3234.501648</v>
      </c>
      <c r="T10" s="9">
        <f t="shared" si="3"/>
        <v>1867.7852639999996</v>
      </c>
      <c r="U10" s="9">
        <f t="shared" si="3"/>
        <v>2445.034752</v>
      </c>
      <c r="V10" s="9">
        <f t="shared" si="3"/>
        <v>2014.2515519999997</v>
      </c>
      <c r="W10" s="9">
        <f t="shared" si="3"/>
        <v>2214.225648</v>
      </c>
      <c r="X10" s="9">
        <f t="shared" si="3"/>
        <v>2164.7989439999997</v>
      </c>
      <c r="Y10" s="9">
        <f t="shared" si="3"/>
        <v>2364.319584</v>
      </c>
      <c r="Z10" s="9">
        <f aca="true" t="shared" si="4" ref="Z10:AH10">1007.68*Z9</f>
        <v>1819.2654719999998</v>
      </c>
      <c r="AA10" s="9">
        <f t="shared" si="4"/>
        <v>5705.836848</v>
      </c>
      <c r="AB10" s="9">
        <f t="shared" si="4"/>
        <v>2479.043952</v>
      </c>
      <c r="AC10" s="9">
        <f t="shared" si="4"/>
        <v>3999.935376</v>
      </c>
      <c r="AD10" s="9">
        <f t="shared" si="4"/>
        <v>2352.0762720000002</v>
      </c>
      <c r="AE10" s="9">
        <f t="shared" si="4"/>
        <v>264.01216</v>
      </c>
      <c r="AF10" s="9">
        <f t="shared" si="4"/>
        <v>217.255808</v>
      </c>
      <c r="AG10" s="9">
        <f t="shared" si="4"/>
        <v>1516.3568639999999</v>
      </c>
      <c r="AH10" s="9">
        <f t="shared" si="4"/>
        <v>2864.935008</v>
      </c>
      <c r="AI10" s="9">
        <f aca="true" t="shared" si="5" ref="AI10:AP10">1007.68*AI9</f>
        <v>239.32399999999998</v>
      </c>
      <c r="AJ10" s="9">
        <f t="shared" si="5"/>
        <v>2202.889248</v>
      </c>
      <c r="AK10" s="9">
        <f t="shared" si="5"/>
        <v>2201.982336</v>
      </c>
      <c r="AL10" s="9">
        <f t="shared" si="5"/>
        <v>1584.3752639999998</v>
      </c>
      <c r="AM10" s="9">
        <f t="shared" si="5"/>
        <v>2403.3167999999996</v>
      </c>
      <c r="AN10" s="9">
        <f t="shared" si="5"/>
        <v>239.32399999999998</v>
      </c>
      <c r="AO10" s="9">
        <f t="shared" si="5"/>
        <v>2215.13256</v>
      </c>
      <c r="AP10" s="9">
        <f t="shared" si="5"/>
        <v>9389.259936</v>
      </c>
    </row>
    <row r="11" spans="1:42" s="3" customFormat="1" ht="18.75" customHeight="1">
      <c r="A11" s="41"/>
      <c r="B11" s="15" t="s">
        <v>1</v>
      </c>
      <c r="C11" s="2">
        <f>C10/C7/12</f>
        <v>0.37788</v>
      </c>
      <c r="D11" s="2">
        <f>D10/D7/12</f>
        <v>0.37788000000000005</v>
      </c>
      <c r="E11" s="2">
        <f>E10/E7/12</f>
        <v>0.37788000000000005</v>
      </c>
      <c r="F11" s="2">
        <f>F10/F7/12</f>
        <v>0.37788000000000005</v>
      </c>
      <c r="G11" s="2">
        <f>G10/G7/12</f>
        <v>0.37788000000000005</v>
      </c>
      <c r="H11" s="2">
        <f aca="true" t="shared" si="6" ref="H11:Y11">H10/H7/12</f>
        <v>0.37788</v>
      </c>
      <c r="I11" s="2">
        <f t="shared" si="6"/>
        <v>0.37788</v>
      </c>
      <c r="J11" s="2">
        <f t="shared" si="6"/>
        <v>0.37788</v>
      </c>
      <c r="K11" s="2">
        <f t="shared" si="6"/>
        <v>0.37787999999999994</v>
      </c>
      <c r="L11" s="2">
        <f t="shared" si="6"/>
        <v>0.37788</v>
      </c>
      <c r="M11" s="2">
        <f t="shared" si="6"/>
        <v>0.37788</v>
      </c>
      <c r="N11" s="2">
        <f t="shared" si="6"/>
        <v>0.37788</v>
      </c>
      <c r="O11" s="2">
        <f t="shared" si="6"/>
        <v>0.37788</v>
      </c>
      <c r="P11" s="2">
        <f t="shared" si="6"/>
        <v>0.37788000000000005</v>
      </c>
      <c r="Q11" s="2">
        <f t="shared" si="6"/>
        <v>0.37788000000000005</v>
      </c>
      <c r="R11" s="2">
        <f t="shared" si="6"/>
        <v>0.37788000000000005</v>
      </c>
      <c r="S11" s="2">
        <f t="shared" si="6"/>
        <v>0.37788</v>
      </c>
      <c r="T11" s="2">
        <f t="shared" si="6"/>
        <v>0.37787999999999994</v>
      </c>
      <c r="U11" s="2">
        <f t="shared" si="6"/>
        <v>0.37788</v>
      </c>
      <c r="V11" s="2">
        <f t="shared" si="6"/>
        <v>0.37788</v>
      </c>
      <c r="W11" s="2">
        <f t="shared" si="6"/>
        <v>0.37788</v>
      </c>
      <c r="X11" s="2">
        <f t="shared" si="6"/>
        <v>0.37788</v>
      </c>
      <c r="Y11" s="2">
        <f t="shared" si="6"/>
        <v>0.37788</v>
      </c>
      <c r="Z11" s="2">
        <f aca="true" t="shared" si="7" ref="Z11:AH11">Z10/Z7/12</f>
        <v>0.37788</v>
      </c>
      <c r="AA11" s="2">
        <f t="shared" si="7"/>
        <v>0.37788</v>
      </c>
      <c r="AB11" s="2">
        <f t="shared" si="7"/>
        <v>0.37788</v>
      </c>
      <c r="AC11" s="2">
        <f t="shared" si="7"/>
        <v>0.37788</v>
      </c>
      <c r="AD11" s="2">
        <f t="shared" si="7"/>
        <v>0.37788</v>
      </c>
      <c r="AE11" s="2">
        <f t="shared" si="7"/>
        <v>0.08397333333333333</v>
      </c>
      <c r="AF11" s="2">
        <f t="shared" si="7"/>
        <v>0.08397333333333334</v>
      </c>
      <c r="AG11" s="2">
        <f t="shared" si="7"/>
        <v>0.37788</v>
      </c>
      <c r="AH11" s="2">
        <f t="shared" si="7"/>
        <v>0.37788</v>
      </c>
      <c r="AI11" s="2">
        <f aca="true" t="shared" si="8" ref="AI11:AP11">AI10/AI7/12</f>
        <v>0.08397333333333333</v>
      </c>
      <c r="AJ11" s="2">
        <f t="shared" si="8"/>
        <v>0.37788</v>
      </c>
      <c r="AK11" s="2">
        <f t="shared" si="8"/>
        <v>0.37788</v>
      </c>
      <c r="AL11" s="2">
        <f t="shared" si="8"/>
        <v>0.37788</v>
      </c>
      <c r="AM11" s="2">
        <f t="shared" si="8"/>
        <v>0.37787999999999994</v>
      </c>
      <c r="AN11" s="2">
        <f t="shared" si="8"/>
        <v>0.08397333333333333</v>
      </c>
      <c r="AO11" s="2">
        <f t="shared" si="8"/>
        <v>0.37788</v>
      </c>
      <c r="AP11" s="2">
        <f t="shared" si="8"/>
        <v>0.37788000000000005</v>
      </c>
    </row>
    <row r="12" spans="1:42" s="3" customFormat="1" ht="18.75" customHeight="1" thickBot="1">
      <c r="A12" s="42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  <c r="Z12" s="28" t="s">
        <v>22</v>
      </c>
      <c r="AA12" s="28" t="s">
        <v>23</v>
      </c>
      <c r="AB12" s="28" t="s">
        <v>24</v>
      </c>
      <c r="AC12" s="28" t="s">
        <v>25</v>
      </c>
      <c r="AD12" s="28" t="s">
        <v>26</v>
      </c>
      <c r="AE12" s="28" t="s">
        <v>27</v>
      </c>
      <c r="AF12" s="28" t="s">
        <v>28</v>
      </c>
      <c r="AG12" s="28" t="s">
        <v>29</v>
      </c>
      <c r="AH12" s="28" t="s">
        <v>30</v>
      </c>
      <c r="AI12" s="28" t="s">
        <v>90</v>
      </c>
      <c r="AJ12" s="28" t="s">
        <v>91</v>
      </c>
      <c r="AK12" s="28" t="s">
        <v>92</v>
      </c>
      <c r="AL12" s="28" t="s">
        <v>93</v>
      </c>
      <c r="AM12" s="28" t="s">
        <v>94</v>
      </c>
      <c r="AN12" s="28" t="s">
        <v>95</v>
      </c>
      <c r="AO12" s="28" t="s">
        <v>96</v>
      </c>
      <c r="AP12" s="28" t="s">
        <v>97</v>
      </c>
    </row>
    <row r="13" spans="1:42" s="3" customFormat="1" ht="18.75" customHeight="1">
      <c r="A13" s="32" t="s">
        <v>13</v>
      </c>
      <c r="B13" s="16" t="s">
        <v>3</v>
      </c>
      <c r="C13" s="17">
        <f>C8*10%/10</f>
        <v>5.912999999999999</v>
      </c>
      <c r="D13" s="17">
        <f>D8*10%/10</f>
        <v>5.078</v>
      </c>
      <c r="E13" s="17">
        <f>E8*10%/10</f>
        <v>5.497000000000001</v>
      </c>
      <c r="F13" s="17">
        <f>F8*10%/10</f>
        <v>3.728</v>
      </c>
      <c r="G13" s="17">
        <f>G8*10%/10</f>
        <v>5.794</v>
      </c>
      <c r="H13" s="17">
        <f aca="true" t="shared" si="9" ref="H13:Y13">H8*10%/10</f>
        <v>4.3580000000000005</v>
      </c>
      <c r="I13" s="17">
        <f t="shared" si="9"/>
        <v>4.419</v>
      </c>
      <c r="J13" s="17">
        <f t="shared" si="9"/>
        <v>9.260000000000002</v>
      </c>
      <c r="K13" s="17">
        <f t="shared" si="9"/>
        <v>4.823</v>
      </c>
      <c r="L13" s="17">
        <f>L8*7%/10</f>
        <v>3.3719</v>
      </c>
      <c r="M13" s="17">
        <f t="shared" si="9"/>
        <v>4.854</v>
      </c>
      <c r="N13" s="17">
        <f t="shared" si="9"/>
        <v>7.098999999999999</v>
      </c>
      <c r="O13" s="17">
        <f t="shared" si="9"/>
        <v>5.865</v>
      </c>
      <c r="P13" s="17">
        <f t="shared" si="9"/>
        <v>5.957000000000001</v>
      </c>
      <c r="Q13" s="17">
        <f t="shared" si="9"/>
        <v>6.483</v>
      </c>
      <c r="R13" s="17">
        <f t="shared" si="9"/>
        <v>5.983</v>
      </c>
      <c r="S13" s="17">
        <f t="shared" si="9"/>
        <v>7.133</v>
      </c>
      <c r="T13" s="17">
        <f t="shared" si="9"/>
        <v>4.119</v>
      </c>
      <c r="U13" s="17">
        <f t="shared" si="9"/>
        <v>5.392000000000001</v>
      </c>
      <c r="V13" s="17">
        <f t="shared" si="9"/>
        <v>4.442</v>
      </c>
      <c r="W13" s="17">
        <f t="shared" si="9"/>
        <v>4.883000000000001</v>
      </c>
      <c r="X13" s="17">
        <f t="shared" si="9"/>
        <v>4.774</v>
      </c>
      <c r="Y13" s="17">
        <f t="shared" si="9"/>
        <v>5.214</v>
      </c>
      <c r="Z13" s="17">
        <f aca="true" t="shared" si="10" ref="Z13:AH13">Z8*10%/10</f>
        <v>4.0120000000000005</v>
      </c>
      <c r="AA13" s="17">
        <f t="shared" si="10"/>
        <v>12.583</v>
      </c>
      <c r="AB13" s="17">
        <f t="shared" si="10"/>
        <v>5.4670000000000005</v>
      </c>
      <c r="AC13" s="17">
        <f t="shared" si="10"/>
        <v>8.821000000000002</v>
      </c>
      <c r="AD13" s="17">
        <f t="shared" si="10"/>
        <v>5.187</v>
      </c>
      <c r="AE13" s="17">
        <f t="shared" si="10"/>
        <v>2.62</v>
      </c>
      <c r="AF13" s="17">
        <f t="shared" si="10"/>
        <v>2.156</v>
      </c>
      <c r="AG13" s="17">
        <f t="shared" si="10"/>
        <v>3.344</v>
      </c>
      <c r="AH13" s="17">
        <f t="shared" si="10"/>
        <v>6.318</v>
      </c>
      <c r="AI13" s="17">
        <f aca="true" t="shared" si="11" ref="AI13:AP13">AI8*10%/10</f>
        <v>2.375</v>
      </c>
      <c r="AJ13" s="17">
        <f t="shared" si="11"/>
        <v>4.8580000000000005</v>
      </c>
      <c r="AK13" s="17">
        <f t="shared" si="11"/>
        <v>4.856</v>
      </c>
      <c r="AL13" s="17">
        <f t="shared" si="11"/>
        <v>3.4939999999999998</v>
      </c>
      <c r="AM13" s="17">
        <f t="shared" si="11"/>
        <v>5.3</v>
      </c>
      <c r="AN13" s="17">
        <f t="shared" si="11"/>
        <v>2.375</v>
      </c>
      <c r="AO13" s="17">
        <f t="shared" si="11"/>
        <v>4.885</v>
      </c>
      <c r="AP13" s="17">
        <f t="shared" si="11"/>
        <v>20.706</v>
      </c>
    </row>
    <row r="14" spans="1:42" s="3" customFormat="1" ht="18.75" customHeight="1">
      <c r="A14" s="32"/>
      <c r="B14" s="15" t="s">
        <v>11</v>
      </c>
      <c r="C14" s="2">
        <f>2281.73*C13</f>
        <v>13491.86949</v>
      </c>
      <c r="D14" s="2">
        <f>2281.73*D13</f>
        <v>11586.624940000002</v>
      </c>
      <c r="E14" s="2">
        <f>2281.73*E13</f>
        <v>12542.669810000001</v>
      </c>
      <c r="F14" s="2">
        <f>2281.73*F13</f>
        <v>8506.28944</v>
      </c>
      <c r="G14" s="2">
        <f>2281.73*G13</f>
        <v>13220.34362</v>
      </c>
      <c r="H14" s="2">
        <f aca="true" t="shared" si="12" ref="H14:Y14">2281.73*H13</f>
        <v>9943.779340000001</v>
      </c>
      <c r="I14" s="2">
        <f t="shared" si="12"/>
        <v>10082.96487</v>
      </c>
      <c r="J14" s="2">
        <f t="shared" si="12"/>
        <v>21128.819800000005</v>
      </c>
      <c r="K14" s="2">
        <f t="shared" si="12"/>
        <v>11004.783790000001</v>
      </c>
      <c r="L14" s="2">
        <f t="shared" si="12"/>
        <v>7693.765387</v>
      </c>
      <c r="M14" s="2">
        <f t="shared" si="12"/>
        <v>11075.51742</v>
      </c>
      <c r="N14" s="2">
        <f t="shared" si="12"/>
        <v>16198.001269999999</v>
      </c>
      <c r="O14" s="2">
        <f t="shared" si="12"/>
        <v>13382.346450000001</v>
      </c>
      <c r="P14" s="2">
        <f t="shared" si="12"/>
        <v>13592.265610000002</v>
      </c>
      <c r="Q14" s="2">
        <f t="shared" si="12"/>
        <v>14792.45559</v>
      </c>
      <c r="R14" s="2">
        <f t="shared" si="12"/>
        <v>13651.59059</v>
      </c>
      <c r="S14" s="2">
        <f t="shared" si="12"/>
        <v>16275.58009</v>
      </c>
      <c r="T14" s="2">
        <f t="shared" si="12"/>
        <v>9398.44587</v>
      </c>
      <c r="U14" s="2">
        <f t="shared" si="12"/>
        <v>12303.088160000003</v>
      </c>
      <c r="V14" s="2">
        <f t="shared" si="12"/>
        <v>10135.444660000001</v>
      </c>
      <c r="W14" s="2">
        <f t="shared" si="12"/>
        <v>11141.687590000001</v>
      </c>
      <c r="X14" s="2">
        <f t="shared" si="12"/>
        <v>10892.97902</v>
      </c>
      <c r="Y14" s="2">
        <f t="shared" si="12"/>
        <v>11896.94022</v>
      </c>
      <c r="Z14" s="2">
        <f aca="true" t="shared" si="13" ref="Z14:AH14">2281.73*Z13</f>
        <v>9154.300760000002</v>
      </c>
      <c r="AA14" s="2">
        <f t="shared" si="13"/>
        <v>28711.00859</v>
      </c>
      <c r="AB14" s="2">
        <f t="shared" si="13"/>
        <v>12474.217910000001</v>
      </c>
      <c r="AC14" s="2">
        <f t="shared" si="13"/>
        <v>20127.140330000002</v>
      </c>
      <c r="AD14" s="2">
        <f t="shared" si="13"/>
        <v>11835.33351</v>
      </c>
      <c r="AE14" s="2">
        <f t="shared" si="13"/>
        <v>5978.1326</v>
      </c>
      <c r="AF14" s="2">
        <f t="shared" si="13"/>
        <v>4919.40988</v>
      </c>
      <c r="AG14" s="2">
        <f t="shared" si="13"/>
        <v>7630.10512</v>
      </c>
      <c r="AH14" s="2">
        <f t="shared" si="13"/>
        <v>14415.97014</v>
      </c>
      <c r="AI14" s="2">
        <f aca="true" t="shared" si="14" ref="AI14:AP14">2281.73*AI13</f>
        <v>5419.10875</v>
      </c>
      <c r="AJ14" s="2">
        <f t="shared" si="14"/>
        <v>11084.64434</v>
      </c>
      <c r="AK14" s="2">
        <f t="shared" si="14"/>
        <v>11080.08088</v>
      </c>
      <c r="AL14" s="2">
        <f t="shared" si="14"/>
        <v>7972.364619999999</v>
      </c>
      <c r="AM14" s="2">
        <f t="shared" si="14"/>
        <v>12093.169</v>
      </c>
      <c r="AN14" s="2">
        <f t="shared" si="14"/>
        <v>5419.10875</v>
      </c>
      <c r="AO14" s="2">
        <f t="shared" si="14"/>
        <v>11146.251049999999</v>
      </c>
      <c r="AP14" s="2">
        <f t="shared" si="14"/>
        <v>47245.50138</v>
      </c>
    </row>
    <row r="15" spans="1:42" s="3" customFormat="1" ht="18.75" customHeight="1">
      <c r="A15" s="32"/>
      <c r="B15" s="15" t="s">
        <v>1</v>
      </c>
      <c r="C15" s="2">
        <f>C14/C7/12</f>
        <v>1.9014416666666667</v>
      </c>
      <c r="D15" s="2">
        <f>D14/D7/12</f>
        <v>1.901441666666667</v>
      </c>
      <c r="E15" s="2">
        <f>E14/E7/12</f>
        <v>1.9014416666666667</v>
      </c>
      <c r="F15" s="2">
        <f>F14/F7/12</f>
        <v>1.9014416666666667</v>
      </c>
      <c r="G15" s="2">
        <f>G14/G7/12</f>
        <v>1.9014416666666667</v>
      </c>
      <c r="H15" s="2">
        <f aca="true" t="shared" si="15" ref="H15:Y15">H14/H7/12</f>
        <v>1.901441666666667</v>
      </c>
      <c r="I15" s="2">
        <f t="shared" si="15"/>
        <v>1.9014416666666667</v>
      </c>
      <c r="J15" s="2">
        <f t="shared" si="15"/>
        <v>1.9014416666666671</v>
      </c>
      <c r="K15" s="2">
        <f t="shared" si="15"/>
        <v>1.901441666666667</v>
      </c>
      <c r="L15" s="2">
        <f t="shared" si="15"/>
        <v>1.3310091666666668</v>
      </c>
      <c r="M15" s="2">
        <f t="shared" si="15"/>
        <v>1.901441666666667</v>
      </c>
      <c r="N15" s="2">
        <f t="shared" si="15"/>
        <v>1.9014416666666667</v>
      </c>
      <c r="O15" s="2">
        <f t="shared" si="15"/>
        <v>1.901441666666667</v>
      </c>
      <c r="P15" s="2">
        <f t="shared" si="15"/>
        <v>1.901441666666667</v>
      </c>
      <c r="Q15" s="2">
        <f t="shared" si="15"/>
        <v>1.9014416666666667</v>
      </c>
      <c r="R15" s="2">
        <f t="shared" si="15"/>
        <v>1.901441666666667</v>
      </c>
      <c r="S15" s="2">
        <f t="shared" si="15"/>
        <v>1.9014416666666667</v>
      </c>
      <c r="T15" s="2">
        <f t="shared" si="15"/>
        <v>1.9014416666666667</v>
      </c>
      <c r="U15" s="2">
        <f t="shared" si="15"/>
        <v>1.901441666666667</v>
      </c>
      <c r="V15" s="2">
        <f t="shared" si="15"/>
        <v>1.901441666666667</v>
      </c>
      <c r="W15" s="2">
        <f t="shared" si="15"/>
        <v>1.901441666666667</v>
      </c>
      <c r="X15" s="2">
        <f t="shared" si="15"/>
        <v>1.901441666666667</v>
      </c>
      <c r="Y15" s="2">
        <f t="shared" si="15"/>
        <v>1.901441666666667</v>
      </c>
      <c r="Z15" s="2">
        <f aca="true" t="shared" si="16" ref="Z15:AH15">Z14/Z7/12</f>
        <v>1.9014416666666671</v>
      </c>
      <c r="AA15" s="2">
        <f t="shared" si="16"/>
        <v>1.901441666666667</v>
      </c>
      <c r="AB15" s="2">
        <f t="shared" si="16"/>
        <v>1.9014416666666667</v>
      </c>
      <c r="AC15" s="2">
        <f t="shared" si="16"/>
        <v>1.901441666666667</v>
      </c>
      <c r="AD15" s="2">
        <f t="shared" si="16"/>
        <v>1.9014416666666667</v>
      </c>
      <c r="AE15" s="2">
        <f t="shared" si="16"/>
        <v>1.9014416666666667</v>
      </c>
      <c r="AF15" s="2">
        <f t="shared" si="16"/>
        <v>1.901441666666667</v>
      </c>
      <c r="AG15" s="2">
        <f t="shared" si="16"/>
        <v>1.901441666666667</v>
      </c>
      <c r="AH15" s="2">
        <f t="shared" si="16"/>
        <v>1.9014416666666667</v>
      </c>
      <c r="AI15" s="2">
        <f aca="true" t="shared" si="17" ref="AI15:AP15">AI14/AI7/12</f>
        <v>1.901441666666667</v>
      </c>
      <c r="AJ15" s="2">
        <f t="shared" si="17"/>
        <v>1.9014416666666667</v>
      </c>
      <c r="AK15" s="2">
        <f t="shared" si="17"/>
        <v>1.9014416666666667</v>
      </c>
      <c r="AL15" s="2">
        <f t="shared" si="17"/>
        <v>1.9014416666666667</v>
      </c>
      <c r="AM15" s="2">
        <f t="shared" si="17"/>
        <v>1.9014416666666667</v>
      </c>
      <c r="AN15" s="2">
        <f t="shared" si="17"/>
        <v>1.901441666666667</v>
      </c>
      <c r="AO15" s="2">
        <f t="shared" si="17"/>
        <v>1.9014416666666667</v>
      </c>
      <c r="AP15" s="2">
        <f t="shared" si="17"/>
        <v>1.901441666666667</v>
      </c>
    </row>
    <row r="16" spans="1:42" s="3" customFormat="1" ht="18.75" customHeight="1" thickBot="1">
      <c r="A16" s="33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  <c r="Z16" s="28" t="s">
        <v>22</v>
      </c>
      <c r="AA16" s="28" t="s">
        <v>23</v>
      </c>
      <c r="AB16" s="28" t="s">
        <v>24</v>
      </c>
      <c r="AC16" s="28" t="s">
        <v>25</v>
      </c>
      <c r="AD16" s="28" t="s">
        <v>26</v>
      </c>
      <c r="AE16" s="28" t="s">
        <v>27</v>
      </c>
      <c r="AF16" s="28" t="s">
        <v>28</v>
      </c>
      <c r="AG16" s="28" t="s">
        <v>29</v>
      </c>
      <c r="AH16" s="28" t="s">
        <v>30</v>
      </c>
      <c r="AI16" s="28" t="s">
        <v>90</v>
      </c>
      <c r="AJ16" s="28" t="s">
        <v>91</v>
      </c>
      <c r="AK16" s="28" t="s">
        <v>92</v>
      </c>
      <c r="AL16" s="28" t="s">
        <v>93</v>
      </c>
      <c r="AM16" s="28" t="s">
        <v>94</v>
      </c>
      <c r="AN16" s="28" t="s">
        <v>95</v>
      </c>
      <c r="AO16" s="28" t="s">
        <v>96</v>
      </c>
      <c r="AP16" s="28" t="s">
        <v>97</v>
      </c>
    </row>
    <row r="17" spans="1:42" s="3" customFormat="1" ht="18.75" customHeight="1" thickTop="1">
      <c r="A17" s="34" t="s">
        <v>31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7500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  <c r="Z17" s="21">
        <v>7500</v>
      </c>
      <c r="AA17" s="21">
        <v>7500</v>
      </c>
      <c r="AB17" s="21">
        <v>7500</v>
      </c>
      <c r="AC17" s="21">
        <v>7500</v>
      </c>
      <c r="AD17" s="21">
        <v>7500</v>
      </c>
      <c r="AE17" s="21">
        <v>7500</v>
      </c>
      <c r="AF17" s="21">
        <v>7500</v>
      </c>
      <c r="AG17" s="21">
        <v>7500</v>
      </c>
      <c r="AH17" s="21">
        <v>7500</v>
      </c>
      <c r="AI17" s="21">
        <v>7500</v>
      </c>
      <c r="AJ17" s="21">
        <v>7500</v>
      </c>
      <c r="AK17" s="21">
        <v>7500</v>
      </c>
      <c r="AL17" s="21">
        <v>7500</v>
      </c>
      <c r="AM17" s="21">
        <v>7500</v>
      </c>
      <c r="AN17" s="21">
        <v>7500</v>
      </c>
      <c r="AO17" s="21">
        <v>7500</v>
      </c>
      <c r="AP17" s="21">
        <v>25000</v>
      </c>
    </row>
    <row r="18" spans="1:42" s="3" customFormat="1" ht="18.75" customHeight="1">
      <c r="A18" s="35"/>
      <c r="B18" s="20" t="s">
        <v>1</v>
      </c>
      <c r="C18" s="21">
        <f aca="true" t="shared" si="18" ref="C18:Y18">C17/C7/36</f>
        <v>0.35233102204182876</v>
      </c>
      <c r="D18" s="21">
        <f t="shared" si="18"/>
        <v>0.41026650912432716</v>
      </c>
      <c r="E18" s="21">
        <f t="shared" si="18"/>
        <v>0.37899460311685157</v>
      </c>
      <c r="F18" s="21">
        <f t="shared" si="18"/>
        <v>0.5588340486409156</v>
      </c>
      <c r="G18" s="21">
        <f t="shared" si="18"/>
        <v>0.3595673685421701</v>
      </c>
      <c r="H18" s="21">
        <f t="shared" si="18"/>
        <v>0.478048034266483</v>
      </c>
      <c r="I18" s="21">
        <f t="shared" si="18"/>
        <v>0.4714490457871313</v>
      </c>
      <c r="J18" s="21">
        <f t="shared" si="18"/>
        <v>0.22498200143988478</v>
      </c>
      <c r="K18" s="21">
        <f t="shared" si="18"/>
        <v>0.43195797912779044</v>
      </c>
      <c r="L18" s="21">
        <f t="shared" si="18"/>
        <v>0.43249602103660645</v>
      </c>
      <c r="M18" s="21">
        <f t="shared" si="18"/>
        <v>0.4291992858123884</v>
      </c>
      <c r="N18" s="21">
        <f t="shared" si="18"/>
        <v>0.2934685636474621</v>
      </c>
      <c r="O18" s="21">
        <f t="shared" si="18"/>
        <v>0.3552145495879511</v>
      </c>
      <c r="P18" s="21">
        <f t="shared" si="18"/>
        <v>0.3497286105981758</v>
      </c>
      <c r="Q18" s="21">
        <f t="shared" si="18"/>
        <v>0.3213532829451386</v>
      </c>
      <c r="R18" s="21">
        <f t="shared" si="18"/>
        <v>0.3482088138614965</v>
      </c>
      <c r="S18" s="21">
        <f t="shared" si="18"/>
        <v>0.292069722884247</v>
      </c>
      <c r="T18" s="21">
        <f t="shared" si="18"/>
        <v>0.505786194060047</v>
      </c>
      <c r="U18" s="21">
        <f t="shared" si="18"/>
        <v>0.38637487636003953</v>
      </c>
      <c r="V18" s="21">
        <f t="shared" si="18"/>
        <v>0.4690079543749062</v>
      </c>
      <c r="W18" s="21">
        <f t="shared" si="18"/>
        <v>0.4266502832957881</v>
      </c>
      <c r="X18" s="21">
        <f t="shared" si="18"/>
        <v>0.4363915654238235</v>
      </c>
      <c r="Y18" s="21">
        <f t="shared" si="18"/>
        <v>0.39956527298299455</v>
      </c>
      <c r="Z18" s="21">
        <f aca="true" t="shared" si="19" ref="Z18:AH18">Z17/Z7/36</f>
        <v>0.5192755068128947</v>
      </c>
      <c r="AA18" s="21">
        <f t="shared" si="19"/>
        <v>0.16556729979602108</v>
      </c>
      <c r="AB18" s="21">
        <f t="shared" si="19"/>
        <v>0.38107432473629654</v>
      </c>
      <c r="AC18" s="21">
        <f t="shared" si="19"/>
        <v>0.23617881570494653</v>
      </c>
      <c r="AD18" s="21">
        <f t="shared" si="19"/>
        <v>0.4016451384872437</v>
      </c>
      <c r="AE18" s="21">
        <f t="shared" si="19"/>
        <v>0.7951653944020357</v>
      </c>
      <c r="AF18" s="21">
        <f t="shared" si="19"/>
        <v>0.9662956091527521</v>
      </c>
      <c r="AG18" s="21">
        <f t="shared" si="19"/>
        <v>0.623006379585327</v>
      </c>
      <c r="AH18" s="21">
        <f t="shared" si="19"/>
        <v>0.3297457001160705</v>
      </c>
      <c r="AI18" s="21">
        <f>AI17/AI7/36</f>
        <v>0.8771929824561403</v>
      </c>
      <c r="AJ18" s="21">
        <f>AJ17/AJ7/36</f>
        <v>0.4288458899409908</v>
      </c>
      <c r="AK18" s="21">
        <f>AK17/AK7/36</f>
        <v>0.4290225151015925</v>
      </c>
      <c r="AL18" s="21">
        <f>AL17/AL7/36</f>
        <v>0.5962602556763977</v>
      </c>
      <c r="AM18" s="21">
        <f>AM17/AM7/36</f>
        <v>0.39308176100628933</v>
      </c>
      <c r="AN18" s="21">
        <f>AN17/AN7/36</f>
        <v>0.8771929824561403</v>
      </c>
      <c r="AO18" s="21">
        <f>AO17/AO7/36</f>
        <v>0.42647560559535996</v>
      </c>
      <c r="AP18" s="21">
        <f>AP17/AP7/36</f>
        <v>0.3353831954237634</v>
      </c>
    </row>
    <row r="19" spans="1:42" s="3" customFormat="1" ht="18.75" customHeight="1" thickBot="1">
      <c r="A19" s="36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  <c r="Z19" s="30">
        <v>43466</v>
      </c>
      <c r="AA19" s="30">
        <v>43497</v>
      </c>
      <c r="AB19" s="30">
        <v>43525</v>
      </c>
      <c r="AC19" s="30">
        <v>43556</v>
      </c>
      <c r="AD19" s="30">
        <v>43586</v>
      </c>
      <c r="AE19" s="30">
        <v>43617</v>
      </c>
      <c r="AF19" s="30">
        <v>43647</v>
      </c>
      <c r="AG19" s="30">
        <v>43678</v>
      </c>
      <c r="AH19" s="30">
        <v>43709</v>
      </c>
      <c r="AI19" s="30">
        <v>43739</v>
      </c>
      <c r="AJ19" s="30">
        <v>43770</v>
      </c>
      <c r="AK19" s="30">
        <v>43800</v>
      </c>
      <c r="AL19" s="30">
        <v>43831</v>
      </c>
      <c r="AM19" s="30">
        <v>43862</v>
      </c>
      <c r="AN19" s="30">
        <v>43891</v>
      </c>
      <c r="AO19" s="30">
        <v>43922</v>
      </c>
      <c r="AP19" s="30">
        <v>43952</v>
      </c>
    </row>
    <row r="20" spans="1:42" s="3" customFormat="1" ht="18.75" customHeight="1" thickTop="1">
      <c r="A20" s="39" t="s">
        <v>32</v>
      </c>
      <c r="B20" s="14" t="s">
        <v>4</v>
      </c>
      <c r="C20" s="11">
        <f aca="true" t="shared" si="20" ref="C20:Y20">C8*0.7%</f>
        <v>4.139099999999999</v>
      </c>
      <c r="D20" s="11">
        <f t="shared" si="20"/>
        <v>3.5545999999999998</v>
      </c>
      <c r="E20" s="11">
        <f t="shared" si="20"/>
        <v>3.8479</v>
      </c>
      <c r="F20" s="11">
        <f t="shared" si="20"/>
        <v>2.6096</v>
      </c>
      <c r="G20" s="11">
        <f t="shared" si="20"/>
        <v>4.0558</v>
      </c>
      <c r="H20" s="11">
        <f t="shared" si="20"/>
        <v>3.0505999999999998</v>
      </c>
      <c r="I20" s="11">
        <f t="shared" si="20"/>
        <v>3.0932999999999997</v>
      </c>
      <c r="J20" s="11">
        <f t="shared" si="20"/>
        <v>6.481999999999999</v>
      </c>
      <c r="K20" s="11">
        <f t="shared" si="20"/>
        <v>3.3760999999999997</v>
      </c>
      <c r="L20" s="11">
        <f t="shared" si="20"/>
        <v>3.3718999999999997</v>
      </c>
      <c r="M20" s="11">
        <f t="shared" si="20"/>
        <v>3.3977999999999997</v>
      </c>
      <c r="N20" s="11">
        <f t="shared" si="20"/>
        <v>4.9693</v>
      </c>
      <c r="O20" s="11">
        <f t="shared" si="20"/>
        <v>4.105499999999999</v>
      </c>
      <c r="P20" s="11">
        <f t="shared" si="20"/>
        <v>4.1699</v>
      </c>
      <c r="Q20" s="11">
        <f t="shared" si="20"/>
        <v>4.538099999999999</v>
      </c>
      <c r="R20" s="11">
        <f t="shared" si="20"/>
        <v>4.1880999999999995</v>
      </c>
      <c r="S20" s="11">
        <f t="shared" si="20"/>
        <v>4.993099999999999</v>
      </c>
      <c r="T20" s="11">
        <f t="shared" si="20"/>
        <v>2.8832999999999998</v>
      </c>
      <c r="U20" s="11">
        <f t="shared" si="20"/>
        <v>3.7744</v>
      </c>
      <c r="V20" s="11">
        <f t="shared" si="20"/>
        <v>3.1093999999999995</v>
      </c>
      <c r="W20" s="11">
        <f t="shared" si="20"/>
        <v>3.4181</v>
      </c>
      <c r="X20" s="11">
        <f t="shared" si="20"/>
        <v>3.3417999999999997</v>
      </c>
      <c r="Y20" s="11">
        <f t="shared" si="20"/>
        <v>3.6497999999999995</v>
      </c>
      <c r="Z20" s="11">
        <f aca="true" t="shared" si="21" ref="Z20:AH20">Z8*0.7%</f>
        <v>2.8084</v>
      </c>
      <c r="AA20" s="11">
        <f t="shared" si="21"/>
        <v>8.8081</v>
      </c>
      <c r="AB20" s="11">
        <f t="shared" si="21"/>
        <v>3.8268999999999997</v>
      </c>
      <c r="AC20" s="11">
        <f t="shared" si="21"/>
        <v>6.1747</v>
      </c>
      <c r="AD20" s="11">
        <f t="shared" si="21"/>
        <v>3.6309</v>
      </c>
      <c r="AE20" s="11">
        <f t="shared" si="21"/>
        <v>1.8339999999999999</v>
      </c>
      <c r="AF20" s="11">
        <f t="shared" si="21"/>
        <v>1.5091999999999999</v>
      </c>
      <c r="AG20" s="11">
        <f t="shared" si="21"/>
        <v>2.3407999999999998</v>
      </c>
      <c r="AH20" s="11">
        <f t="shared" si="21"/>
        <v>4.422599999999999</v>
      </c>
      <c r="AI20" s="11">
        <f aca="true" t="shared" si="22" ref="AI20:AP20">AI8*0.7%</f>
        <v>1.6624999999999999</v>
      </c>
      <c r="AJ20" s="11">
        <f t="shared" si="22"/>
        <v>3.4006</v>
      </c>
      <c r="AK20" s="11">
        <f t="shared" si="22"/>
        <v>3.3992</v>
      </c>
      <c r="AL20" s="11">
        <f t="shared" si="22"/>
        <v>2.4457999999999998</v>
      </c>
      <c r="AM20" s="11">
        <f t="shared" si="22"/>
        <v>3.7099999999999995</v>
      </c>
      <c r="AN20" s="11">
        <f t="shared" si="22"/>
        <v>1.6624999999999999</v>
      </c>
      <c r="AO20" s="11">
        <f t="shared" si="22"/>
        <v>3.4194999999999998</v>
      </c>
      <c r="AP20" s="11">
        <f t="shared" si="22"/>
        <v>14.494199999999998</v>
      </c>
    </row>
    <row r="21" spans="1:42" s="3" customFormat="1" ht="18.75" customHeight="1">
      <c r="A21" s="32"/>
      <c r="B21" s="15" t="s">
        <v>11</v>
      </c>
      <c r="C21" s="10">
        <f>45.32*C20</f>
        <v>187.58401199999997</v>
      </c>
      <c r="D21" s="10">
        <f>45.32*D20</f>
        <v>161.094472</v>
      </c>
      <c r="E21" s="10">
        <f>45.32*E20</f>
        <v>174.386828</v>
      </c>
      <c r="F21" s="10">
        <f>45.32*F20</f>
        <v>118.267072</v>
      </c>
      <c r="G21" s="10">
        <f>45.32*G20</f>
        <v>183.808856</v>
      </c>
      <c r="H21" s="10">
        <f aca="true" t="shared" si="23" ref="H21:Y21">45.32*H20</f>
        <v>138.25319199999998</v>
      </c>
      <c r="I21" s="10">
        <f t="shared" si="23"/>
        <v>140.188356</v>
      </c>
      <c r="J21" s="10">
        <f t="shared" si="23"/>
        <v>293.76424</v>
      </c>
      <c r="K21" s="10">
        <f t="shared" si="23"/>
        <v>153.00485199999997</v>
      </c>
      <c r="L21" s="10">
        <f t="shared" si="23"/>
        <v>152.814508</v>
      </c>
      <c r="M21" s="10">
        <f t="shared" si="23"/>
        <v>153.988296</v>
      </c>
      <c r="N21" s="10">
        <f t="shared" si="23"/>
        <v>225.208676</v>
      </c>
      <c r="O21" s="10">
        <f t="shared" si="23"/>
        <v>186.06125999999998</v>
      </c>
      <c r="P21" s="10">
        <f t="shared" si="23"/>
        <v>188.979868</v>
      </c>
      <c r="Q21" s="10">
        <f t="shared" si="23"/>
        <v>205.66669199999995</v>
      </c>
      <c r="R21" s="10">
        <f t="shared" si="23"/>
        <v>189.804692</v>
      </c>
      <c r="S21" s="10">
        <f t="shared" si="23"/>
        <v>226.28729199999998</v>
      </c>
      <c r="T21" s="10">
        <f t="shared" si="23"/>
        <v>130.671156</v>
      </c>
      <c r="U21" s="10">
        <f t="shared" si="23"/>
        <v>171.055808</v>
      </c>
      <c r="V21" s="10">
        <f t="shared" si="23"/>
        <v>140.918008</v>
      </c>
      <c r="W21" s="10">
        <f t="shared" si="23"/>
        <v>154.908292</v>
      </c>
      <c r="X21" s="10">
        <f t="shared" si="23"/>
        <v>151.45037599999998</v>
      </c>
      <c r="Y21" s="10">
        <f t="shared" si="23"/>
        <v>165.40893599999998</v>
      </c>
      <c r="Z21" s="10">
        <f aca="true" t="shared" si="24" ref="Z21:AH21">45.32*Z20</f>
        <v>127.276688</v>
      </c>
      <c r="AA21" s="10">
        <f t="shared" si="24"/>
        <v>399.183092</v>
      </c>
      <c r="AB21" s="10">
        <f t="shared" si="24"/>
        <v>173.43510799999999</v>
      </c>
      <c r="AC21" s="10">
        <f t="shared" si="24"/>
        <v>279.837404</v>
      </c>
      <c r="AD21" s="10">
        <f t="shared" si="24"/>
        <v>164.552388</v>
      </c>
      <c r="AE21" s="10">
        <f t="shared" si="24"/>
        <v>83.11688</v>
      </c>
      <c r="AF21" s="10">
        <f t="shared" si="24"/>
        <v>68.39694399999999</v>
      </c>
      <c r="AG21" s="10">
        <f t="shared" si="24"/>
        <v>106.085056</v>
      </c>
      <c r="AH21" s="10">
        <f t="shared" si="24"/>
        <v>200.43223199999997</v>
      </c>
      <c r="AI21" s="10">
        <f aca="true" t="shared" si="25" ref="AI21:AP21">45.32*AI20</f>
        <v>75.3445</v>
      </c>
      <c r="AJ21" s="10">
        <f t="shared" si="25"/>
        <v>154.115192</v>
      </c>
      <c r="AK21" s="10">
        <f t="shared" si="25"/>
        <v>154.051744</v>
      </c>
      <c r="AL21" s="10">
        <f t="shared" si="25"/>
        <v>110.843656</v>
      </c>
      <c r="AM21" s="10">
        <f t="shared" si="25"/>
        <v>168.13719999999998</v>
      </c>
      <c r="AN21" s="10">
        <f t="shared" si="25"/>
        <v>75.3445</v>
      </c>
      <c r="AO21" s="10">
        <f t="shared" si="25"/>
        <v>154.97173999999998</v>
      </c>
      <c r="AP21" s="10">
        <f t="shared" si="25"/>
        <v>656.8771439999999</v>
      </c>
    </row>
    <row r="22" spans="1:42" s="3" customFormat="1" ht="18.75" customHeight="1">
      <c r="A22" s="32"/>
      <c r="B22" s="15" t="s">
        <v>1</v>
      </c>
      <c r="C22" s="10">
        <f aca="true" t="shared" si="26" ref="C22:Y22">C21/C7/12</f>
        <v>0.026436666666666664</v>
      </c>
      <c r="D22" s="10">
        <f t="shared" si="26"/>
        <v>0.026436666666666664</v>
      </c>
      <c r="E22" s="10">
        <f t="shared" si="26"/>
        <v>0.026436666666666664</v>
      </c>
      <c r="F22" s="10">
        <f t="shared" si="26"/>
        <v>0.026436666666666664</v>
      </c>
      <c r="G22" s="10">
        <f t="shared" si="26"/>
        <v>0.026436666666666667</v>
      </c>
      <c r="H22" s="10">
        <f t="shared" si="26"/>
        <v>0.026436666666666664</v>
      </c>
      <c r="I22" s="10">
        <f t="shared" si="26"/>
        <v>0.026436666666666667</v>
      </c>
      <c r="J22" s="10">
        <f t="shared" si="26"/>
        <v>0.026436666666666664</v>
      </c>
      <c r="K22" s="10">
        <f t="shared" si="26"/>
        <v>0.02643666666666666</v>
      </c>
      <c r="L22" s="10">
        <f t="shared" si="26"/>
        <v>0.026436666666666664</v>
      </c>
      <c r="M22" s="10">
        <f t="shared" si="26"/>
        <v>0.026436666666666667</v>
      </c>
      <c r="N22" s="10">
        <f t="shared" si="26"/>
        <v>0.026436666666666667</v>
      </c>
      <c r="O22" s="10">
        <f t="shared" si="26"/>
        <v>0.026436666666666664</v>
      </c>
      <c r="P22" s="10">
        <f t="shared" si="26"/>
        <v>0.026436666666666664</v>
      </c>
      <c r="Q22" s="10">
        <f t="shared" si="26"/>
        <v>0.026436666666666664</v>
      </c>
      <c r="R22" s="10">
        <f t="shared" si="26"/>
        <v>0.026436666666666667</v>
      </c>
      <c r="S22" s="10">
        <f t="shared" si="26"/>
        <v>0.026436666666666664</v>
      </c>
      <c r="T22" s="10">
        <f t="shared" si="26"/>
        <v>0.026436666666666667</v>
      </c>
      <c r="U22" s="10">
        <f t="shared" si="26"/>
        <v>0.026436666666666667</v>
      </c>
      <c r="V22" s="10">
        <f t="shared" si="26"/>
        <v>0.026436666666666664</v>
      </c>
      <c r="W22" s="10">
        <f t="shared" si="26"/>
        <v>0.026436666666666664</v>
      </c>
      <c r="X22" s="10">
        <f t="shared" si="26"/>
        <v>0.026436666666666664</v>
      </c>
      <c r="Y22" s="10">
        <f t="shared" si="26"/>
        <v>0.026436666666666664</v>
      </c>
      <c r="Z22" s="10">
        <f aca="true" t="shared" si="27" ref="Z22:AH22">Z21/Z7/12</f>
        <v>0.026436666666666664</v>
      </c>
      <c r="AA22" s="10">
        <f t="shared" si="27"/>
        <v>0.026436666666666667</v>
      </c>
      <c r="AB22" s="10">
        <f t="shared" si="27"/>
        <v>0.026436666666666664</v>
      </c>
      <c r="AC22" s="10">
        <f t="shared" si="27"/>
        <v>0.026436666666666664</v>
      </c>
      <c r="AD22" s="10">
        <f t="shared" si="27"/>
        <v>0.026436666666666664</v>
      </c>
      <c r="AE22" s="10">
        <f t="shared" si="27"/>
        <v>0.026436666666666664</v>
      </c>
      <c r="AF22" s="10">
        <f t="shared" si="27"/>
        <v>0.026436666666666664</v>
      </c>
      <c r="AG22" s="10">
        <f t="shared" si="27"/>
        <v>0.026436666666666667</v>
      </c>
      <c r="AH22" s="10">
        <f t="shared" si="27"/>
        <v>0.026436666666666664</v>
      </c>
      <c r="AI22" s="10">
        <f>AI21/AI7/12</f>
        <v>0.026436666666666664</v>
      </c>
      <c r="AJ22" s="10">
        <f>AJ21/AJ7/12</f>
        <v>0.026436666666666667</v>
      </c>
      <c r="AK22" s="10">
        <f>AK21/AK7/12</f>
        <v>0.026436666666666667</v>
      </c>
      <c r="AL22" s="10">
        <f>AL21/AL7/12</f>
        <v>0.026436666666666667</v>
      </c>
      <c r="AM22" s="10">
        <f>AM21/AM7/12</f>
        <v>0.026436666666666664</v>
      </c>
      <c r="AN22" s="10">
        <f>AN21/AN7/12</f>
        <v>0.026436666666666664</v>
      </c>
      <c r="AO22" s="10">
        <f>AO21/AO7/12</f>
        <v>0.026436666666666664</v>
      </c>
      <c r="AP22" s="10">
        <f>AP21/AP7/12</f>
        <v>0.026436666666666664</v>
      </c>
    </row>
    <row r="23" spans="1:42" s="3" customFormat="1" ht="18.75" customHeight="1" thickBot="1">
      <c r="A23" s="33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  <c r="Z23" s="28" t="s">
        <v>22</v>
      </c>
      <c r="AA23" s="28" t="s">
        <v>23</v>
      </c>
      <c r="AB23" s="28" t="s">
        <v>24</v>
      </c>
      <c r="AC23" s="28" t="s">
        <v>25</v>
      </c>
      <c r="AD23" s="28" t="s">
        <v>26</v>
      </c>
      <c r="AE23" s="28" t="s">
        <v>27</v>
      </c>
      <c r="AF23" s="28" t="s">
        <v>28</v>
      </c>
      <c r="AG23" s="28" t="s">
        <v>29</v>
      </c>
      <c r="AH23" s="28" t="s">
        <v>30</v>
      </c>
      <c r="AI23" s="28" t="s">
        <v>90</v>
      </c>
      <c r="AJ23" s="28" t="s">
        <v>91</v>
      </c>
      <c r="AK23" s="28" t="s">
        <v>92</v>
      </c>
      <c r="AL23" s="28" t="s">
        <v>93</v>
      </c>
      <c r="AM23" s="28" t="s">
        <v>94</v>
      </c>
      <c r="AN23" s="28" t="s">
        <v>95</v>
      </c>
      <c r="AO23" s="28" t="s">
        <v>96</v>
      </c>
      <c r="AP23" s="28" t="s">
        <v>97</v>
      </c>
    </row>
    <row r="24" spans="1:42" s="8" customFormat="1" ht="18.75" customHeight="1" thickTop="1">
      <c r="A24" s="37" t="s">
        <v>10</v>
      </c>
      <c r="B24" s="38"/>
      <c r="C24" s="12">
        <f>C10+C14+C17+C21</f>
        <v>23860.73883</v>
      </c>
      <c r="D24" s="12">
        <f aca="true" t="shared" si="28" ref="D24:Y24">D10+D14+D17+D21</f>
        <v>21550.368980000003</v>
      </c>
      <c r="E24" s="12">
        <f t="shared" si="28"/>
        <v>22709.70427</v>
      </c>
      <c r="F24" s="12">
        <f t="shared" si="28"/>
        <v>17815.04048</v>
      </c>
      <c r="G24" s="12">
        <f t="shared" si="28"/>
        <v>23531.47654</v>
      </c>
      <c r="H24" s="12">
        <f t="shared" si="28"/>
        <v>19558.19378</v>
      </c>
      <c r="I24" s="12">
        <f t="shared" si="28"/>
        <v>19726.97529</v>
      </c>
      <c r="J24" s="12">
        <f t="shared" si="28"/>
        <v>33121.5866</v>
      </c>
      <c r="K24" s="12">
        <f t="shared" si="28"/>
        <v>20844.80693</v>
      </c>
      <c r="L24" s="12">
        <f t="shared" si="28"/>
        <v>17530.877447</v>
      </c>
      <c r="M24" s="12">
        <f t="shared" si="28"/>
        <v>20930.58114</v>
      </c>
      <c r="N24" s="12">
        <f t="shared" si="28"/>
        <v>27142.294089999996</v>
      </c>
      <c r="O24" s="12">
        <f t="shared" si="28"/>
        <v>23727.92715</v>
      </c>
      <c r="P24" s="12">
        <f t="shared" si="28"/>
        <v>23982.482870000003</v>
      </c>
      <c r="Q24" s="12">
        <f t="shared" si="28"/>
        <v>25437.877529999998</v>
      </c>
      <c r="R24" s="12">
        <f t="shared" si="28"/>
        <v>24054.42253</v>
      </c>
      <c r="S24" s="12">
        <f t="shared" si="28"/>
        <v>27236.36903</v>
      </c>
      <c r="T24" s="12">
        <f t="shared" si="28"/>
        <v>18896.90229</v>
      </c>
      <c r="U24" s="12">
        <f t="shared" si="28"/>
        <v>22419.178720000004</v>
      </c>
      <c r="V24" s="12">
        <f t="shared" si="28"/>
        <v>19790.614220000003</v>
      </c>
      <c r="W24" s="12">
        <f t="shared" si="28"/>
        <v>21010.82153</v>
      </c>
      <c r="X24" s="12">
        <f t="shared" si="28"/>
        <v>20709.22834</v>
      </c>
      <c r="Y24" s="12">
        <f t="shared" si="28"/>
        <v>21926.66874</v>
      </c>
      <c r="Z24" s="12">
        <f aca="true" t="shared" si="29" ref="Z24:AH24">Z10+Z14+Z17+Z21</f>
        <v>18600.842920000003</v>
      </c>
      <c r="AA24" s="12">
        <f t="shared" si="29"/>
        <v>42316.02853</v>
      </c>
      <c r="AB24" s="12">
        <f t="shared" si="29"/>
        <v>22626.69697</v>
      </c>
      <c r="AC24" s="12">
        <f t="shared" si="29"/>
        <v>31906.913110000005</v>
      </c>
      <c r="AD24" s="12">
        <f t="shared" si="29"/>
        <v>21851.962170000003</v>
      </c>
      <c r="AE24" s="12">
        <f t="shared" si="29"/>
        <v>13825.261639999999</v>
      </c>
      <c r="AF24" s="12">
        <f t="shared" si="29"/>
        <v>12705.062632000001</v>
      </c>
      <c r="AG24" s="12">
        <f t="shared" si="29"/>
        <v>16752.54704</v>
      </c>
      <c r="AH24" s="12">
        <f t="shared" si="29"/>
        <v>24981.337379999997</v>
      </c>
      <c r="AI24" s="12">
        <f aca="true" t="shared" si="30" ref="AI24:AP24">AI10+AI14+AI17+AI21</f>
        <v>13233.77725</v>
      </c>
      <c r="AJ24" s="12">
        <f t="shared" si="30"/>
        <v>20941.64878</v>
      </c>
      <c r="AK24" s="12">
        <f t="shared" si="30"/>
        <v>20936.11496</v>
      </c>
      <c r="AL24" s="12">
        <f t="shared" si="30"/>
        <v>17167.58354</v>
      </c>
      <c r="AM24" s="12">
        <f t="shared" si="30"/>
        <v>22164.623</v>
      </c>
      <c r="AN24" s="12">
        <f t="shared" si="30"/>
        <v>13233.77725</v>
      </c>
      <c r="AO24" s="12">
        <f t="shared" si="30"/>
        <v>21016.355349999998</v>
      </c>
      <c r="AP24" s="12">
        <f t="shared" si="30"/>
        <v>82291.63846</v>
      </c>
    </row>
    <row r="25" s="8" customFormat="1" ht="13.5" customHeight="1">
      <c r="AP25" s="52"/>
    </row>
    <row r="26" spans="3:42" s="8" customFormat="1" ht="13.5" customHeight="1">
      <c r="C26" s="13">
        <f>C22+C18+C15+C11</f>
        <v>2.6580893553751626</v>
      </c>
      <c r="D26" s="13">
        <f aca="true" t="shared" si="31" ref="D26:Y26">D22+D18+D15+D11</f>
        <v>2.716024842457661</v>
      </c>
      <c r="E26" s="13">
        <f t="shared" si="31"/>
        <v>2.684752936450185</v>
      </c>
      <c r="F26" s="13">
        <f t="shared" si="31"/>
        <v>2.864592381974249</v>
      </c>
      <c r="G26" s="13">
        <f t="shared" si="31"/>
        <v>2.6653257018755037</v>
      </c>
      <c r="H26" s="13">
        <f t="shared" si="31"/>
        <v>2.7838063675998166</v>
      </c>
      <c r="I26" s="13">
        <f t="shared" si="31"/>
        <v>2.7772073791204646</v>
      </c>
      <c r="J26" s="13">
        <f t="shared" si="31"/>
        <v>2.5307403347732187</v>
      </c>
      <c r="K26" s="13">
        <f t="shared" si="31"/>
        <v>2.737716312461124</v>
      </c>
      <c r="L26" s="13">
        <f t="shared" si="31"/>
        <v>2.16782185436994</v>
      </c>
      <c r="M26" s="13">
        <f t="shared" si="31"/>
        <v>2.734957619145722</v>
      </c>
      <c r="N26" s="13">
        <f t="shared" si="31"/>
        <v>2.5992268969807952</v>
      </c>
      <c r="O26" s="13">
        <f t="shared" si="31"/>
        <v>2.6609728829212846</v>
      </c>
      <c r="P26" s="13">
        <f t="shared" si="31"/>
        <v>2.6554869439315096</v>
      </c>
      <c r="Q26" s="13">
        <f t="shared" si="31"/>
        <v>2.627111616278472</v>
      </c>
      <c r="R26" s="13">
        <f t="shared" si="31"/>
        <v>2.6539671471948303</v>
      </c>
      <c r="S26" s="13">
        <f t="shared" si="31"/>
        <v>2.5978280562175806</v>
      </c>
      <c r="T26" s="13">
        <f t="shared" si="31"/>
        <v>2.81154452739338</v>
      </c>
      <c r="U26" s="13">
        <f t="shared" si="31"/>
        <v>2.692133209693373</v>
      </c>
      <c r="V26" s="13">
        <f t="shared" si="31"/>
        <v>2.77476628770824</v>
      </c>
      <c r="W26" s="13">
        <f t="shared" si="31"/>
        <v>2.7324086166291215</v>
      </c>
      <c r="X26" s="13">
        <f t="shared" si="31"/>
        <v>2.742149898757157</v>
      </c>
      <c r="Y26" s="13">
        <f t="shared" si="31"/>
        <v>2.7053236063163277</v>
      </c>
      <c r="Z26" s="13">
        <f aca="true" t="shared" si="32" ref="Z26:AH26">Z22+Z18+Z15+Z11</f>
        <v>2.8250338401462285</v>
      </c>
      <c r="AA26" s="13">
        <f t="shared" si="32"/>
        <v>2.4713256331293545</v>
      </c>
      <c r="AB26" s="13">
        <f t="shared" si="32"/>
        <v>2.68683265806963</v>
      </c>
      <c r="AC26" s="13">
        <f t="shared" si="32"/>
        <v>2.5419371490382803</v>
      </c>
      <c r="AD26" s="13">
        <f t="shared" si="32"/>
        <v>2.7074034718205775</v>
      </c>
      <c r="AE26" s="13">
        <f t="shared" si="32"/>
        <v>2.807017061068702</v>
      </c>
      <c r="AF26" s="13">
        <f t="shared" si="32"/>
        <v>2.978147275819419</v>
      </c>
      <c r="AG26" s="13">
        <f t="shared" si="32"/>
        <v>2.9287647129186603</v>
      </c>
      <c r="AH26" s="13">
        <f t="shared" si="32"/>
        <v>2.635504033449404</v>
      </c>
      <c r="AI26" s="13">
        <f aca="true" t="shared" si="33" ref="AI26:AP26">AI22+AI18+AI15+AI11</f>
        <v>2.8890446491228072</v>
      </c>
      <c r="AJ26" s="13">
        <f t="shared" si="33"/>
        <v>2.7346042232743244</v>
      </c>
      <c r="AK26" s="13">
        <f t="shared" si="33"/>
        <v>2.7347808484349256</v>
      </c>
      <c r="AL26" s="13">
        <f t="shared" si="33"/>
        <v>2.9020185890097308</v>
      </c>
      <c r="AM26" s="13">
        <f t="shared" si="33"/>
        <v>2.6988400943396225</v>
      </c>
      <c r="AN26" s="13">
        <f t="shared" si="33"/>
        <v>2.8890446491228072</v>
      </c>
      <c r="AO26" s="13">
        <f t="shared" si="33"/>
        <v>2.732233938928693</v>
      </c>
      <c r="AP26" s="13">
        <f t="shared" si="33"/>
        <v>2.641141528757097</v>
      </c>
    </row>
    <row r="27" spans="3:42" s="18" customFormat="1" ht="12.75">
      <c r="C27" s="22"/>
      <c r="D27" s="22"/>
      <c r="E27" s="22"/>
      <c r="F27" s="22"/>
      <c r="G27" s="22"/>
      <c r="I27" s="22"/>
      <c r="AP27" s="53"/>
    </row>
    <row r="28" spans="9:42" s="3" customFormat="1" ht="12.75">
      <c r="I28" s="22"/>
      <c r="AP28" s="48"/>
    </row>
    <row r="29" spans="9:42" s="3" customFormat="1" ht="12.75">
      <c r="I29" s="22"/>
      <c r="AP29" s="48"/>
    </row>
    <row r="30" spans="9:42" s="3" customFormat="1" ht="12.75">
      <c r="I30" s="22"/>
      <c r="AP30" s="48"/>
    </row>
    <row r="31" spans="9:42" s="3" customFormat="1" ht="12.75">
      <c r="I31" s="22"/>
      <c r="AP31" s="48"/>
    </row>
    <row r="32" spans="9:42" s="3" customFormat="1" ht="12.75">
      <c r="I32" s="22"/>
      <c r="AP32" s="48"/>
    </row>
    <row r="33" spans="9:42" s="3" customFormat="1" ht="12.75">
      <c r="I33" s="22"/>
      <c r="AP33" s="48"/>
    </row>
    <row r="34" spans="9:42" s="3" customFormat="1" ht="12.75">
      <c r="I34" s="22"/>
      <c r="AP34" s="48"/>
    </row>
    <row r="35" spans="9:42" s="3" customFormat="1" ht="12.75">
      <c r="I35" s="22"/>
      <c r="AP35" s="48"/>
    </row>
    <row r="36" spans="9:42" s="3" customFormat="1" ht="12.75">
      <c r="I36" s="22"/>
      <c r="AP36" s="48"/>
    </row>
    <row r="37" spans="9:42" s="3" customFormat="1" ht="12.75">
      <c r="I37" s="22"/>
      <c r="AP37" s="48"/>
    </row>
    <row r="38" spans="9:42" s="3" customFormat="1" ht="12.75">
      <c r="I38" s="22"/>
      <c r="AP38" s="48"/>
    </row>
    <row r="39" spans="9:42" s="3" customFormat="1" ht="12.75">
      <c r="I39" s="22"/>
      <c r="AP39" s="48"/>
    </row>
    <row r="40" spans="9:42" s="3" customFormat="1" ht="12.75">
      <c r="I40" s="22"/>
      <c r="AP40" s="48"/>
    </row>
    <row r="41" spans="9:42" s="3" customFormat="1" ht="12.75">
      <c r="I41" s="22"/>
      <c r="AP41" s="48"/>
    </row>
    <row r="42" spans="9:42" s="3" customFormat="1" ht="12.75">
      <c r="I42" s="22"/>
      <c r="AP42" s="48"/>
    </row>
    <row r="43" spans="9:42" s="3" customFormat="1" ht="12.75">
      <c r="I43" s="22"/>
      <c r="AP43" s="48"/>
    </row>
    <row r="44" spans="9:42" s="3" customFormat="1" ht="12.75">
      <c r="I44" s="22"/>
      <c r="AP44" s="48"/>
    </row>
    <row r="45" spans="9:42" s="3" customFormat="1" ht="12.75">
      <c r="I45" s="22"/>
      <c r="AP45" s="48"/>
    </row>
    <row r="46" spans="9:42" s="3" customFormat="1" ht="12.75">
      <c r="I46" s="22"/>
      <c r="AP46" s="48"/>
    </row>
    <row r="47" spans="9:42" s="3" customFormat="1" ht="12.75">
      <c r="I47" s="22"/>
      <c r="AP47" s="48"/>
    </row>
    <row r="48" spans="9:42" s="3" customFormat="1" ht="12.75">
      <c r="I48" s="22"/>
      <c r="AP48" s="48"/>
    </row>
    <row r="49" spans="9:42" s="3" customFormat="1" ht="12.75">
      <c r="I49" s="22"/>
      <c r="AP49" s="48"/>
    </row>
    <row r="50" spans="9:42" s="3" customFormat="1" ht="12.75">
      <c r="I50" s="22"/>
      <c r="AP50" s="48"/>
    </row>
    <row r="51" spans="9:42" s="3" customFormat="1" ht="12.75">
      <c r="I51" s="22"/>
      <c r="AP51" s="48"/>
    </row>
    <row r="52" spans="9:42" s="3" customFormat="1" ht="12.75">
      <c r="I52" s="22"/>
      <c r="AP52" s="48"/>
    </row>
    <row r="53" spans="9:42" s="3" customFormat="1" ht="12.75">
      <c r="I53" s="22"/>
      <c r="AP53" s="48"/>
    </row>
    <row r="54" spans="9:42" s="3" customFormat="1" ht="12.75">
      <c r="I54" s="22"/>
      <c r="AP54" s="48"/>
    </row>
    <row r="55" spans="9:42" s="3" customFormat="1" ht="12.75">
      <c r="I55" s="22"/>
      <c r="AP55" s="48"/>
    </row>
    <row r="56" spans="9:42" s="3" customFormat="1" ht="12.75">
      <c r="I56" s="22"/>
      <c r="AP56" s="48"/>
    </row>
    <row r="57" spans="9:42" s="3" customFormat="1" ht="12.75">
      <c r="I57" s="22"/>
      <c r="AP57" s="48"/>
    </row>
    <row r="58" spans="9:42" s="3" customFormat="1" ht="12.75">
      <c r="I58" s="22"/>
      <c r="AP58" s="48"/>
    </row>
    <row r="59" spans="9:42" s="3" customFormat="1" ht="12.75">
      <c r="I59" s="22"/>
      <c r="AP59" s="48"/>
    </row>
    <row r="60" spans="9:42" s="3" customFormat="1" ht="12.75">
      <c r="I60" s="22"/>
      <c r="AP60" s="48"/>
    </row>
    <row r="61" spans="9:42" s="3" customFormat="1" ht="12.75">
      <c r="I61" s="22"/>
      <c r="AP61" s="48"/>
    </row>
    <row r="62" spans="9:42" s="3" customFormat="1" ht="12.75">
      <c r="I62" s="22"/>
      <c r="AP62" s="48"/>
    </row>
    <row r="63" spans="9:42" s="3" customFormat="1" ht="12.75">
      <c r="I63" s="22"/>
      <c r="AP63" s="48"/>
    </row>
    <row r="64" spans="9:42" s="3" customFormat="1" ht="12.75">
      <c r="I64" s="22"/>
      <c r="AP64" s="48"/>
    </row>
    <row r="65" spans="9:42" s="3" customFormat="1" ht="12.75">
      <c r="I65" s="22"/>
      <c r="AP65" s="48"/>
    </row>
    <row r="66" spans="9:42" s="3" customFormat="1" ht="12.75">
      <c r="I66" s="22"/>
      <c r="AP66" s="48"/>
    </row>
    <row r="67" spans="9:42" s="3" customFormat="1" ht="12.75">
      <c r="I67" s="22"/>
      <c r="AP67" s="48"/>
    </row>
    <row r="68" spans="9:42" s="3" customFormat="1" ht="12.75">
      <c r="I68" s="22"/>
      <c r="AP68" s="48"/>
    </row>
    <row r="69" spans="9:42" s="3" customFormat="1" ht="12.75">
      <c r="I69" s="22"/>
      <c r="AP69" s="48"/>
    </row>
    <row r="70" spans="9:42" s="3" customFormat="1" ht="12.75">
      <c r="I70" s="22"/>
      <c r="AP70" s="48"/>
    </row>
    <row r="71" spans="9:42" s="3" customFormat="1" ht="12.75">
      <c r="I71" s="22"/>
      <c r="AP71" s="48"/>
    </row>
    <row r="72" spans="9:42" s="3" customFormat="1" ht="12.75">
      <c r="I72" s="22"/>
      <c r="AP72" s="48"/>
    </row>
    <row r="73" spans="9:42" s="3" customFormat="1" ht="12.75">
      <c r="I73" s="22"/>
      <c r="AP73" s="48"/>
    </row>
    <row r="74" spans="9:42" s="3" customFormat="1" ht="12.75">
      <c r="I74" s="22"/>
      <c r="AP74" s="48"/>
    </row>
    <row r="75" spans="9:42" s="3" customFormat="1" ht="12.75">
      <c r="I75" s="22"/>
      <c r="AP75" s="48"/>
    </row>
    <row r="76" spans="9:42" s="3" customFormat="1" ht="12.75">
      <c r="I76" s="22"/>
      <c r="AP76" s="48"/>
    </row>
    <row r="77" spans="9:42" s="3" customFormat="1" ht="12.75">
      <c r="I77" s="22"/>
      <c r="AP77" s="48"/>
    </row>
    <row r="78" spans="9:42" s="3" customFormat="1" ht="12.75">
      <c r="I78" s="22"/>
      <c r="AP78" s="48"/>
    </row>
    <row r="79" spans="9:42" s="3" customFormat="1" ht="12.75">
      <c r="I79" s="22"/>
      <c r="AP79" s="48"/>
    </row>
    <row r="80" spans="9:42" s="3" customFormat="1" ht="12.75">
      <c r="I80" s="22"/>
      <c r="AP80" s="48"/>
    </row>
    <row r="81" spans="9:42" s="3" customFormat="1" ht="12.75">
      <c r="I81" s="22"/>
      <c r="AP81" s="48"/>
    </row>
    <row r="82" spans="9:42" s="3" customFormat="1" ht="12.75">
      <c r="I82" s="22"/>
      <c r="AP82" s="48"/>
    </row>
    <row r="83" spans="9:42" s="3" customFormat="1" ht="12.75">
      <c r="I83" s="22"/>
      <c r="AP83" s="48"/>
    </row>
    <row r="84" spans="9:42" s="3" customFormat="1" ht="12.75">
      <c r="I84" s="22"/>
      <c r="AP84" s="48"/>
    </row>
    <row r="85" spans="9:42" s="3" customFormat="1" ht="12.75">
      <c r="I85" s="22"/>
      <c r="AP85" s="48"/>
    </row>
    <row r="86" spans="9:42" s="3" customFormat="1" ht="12.75">
      <c r="I86" s="22"/>
      <c r="AP86" s="48"/>
    </row>
    <row r="87" spans="9:42" s="3" customFormat="1" ht="12.75">
      <c r="I87" s="22"/>
      <c r="AP87" s="48"/>
    </row>
    <row r="88" spans="9:42" s="3" customFormat="1" ht="12.75">
      <c r="I88" s="22"/>
      <c r="AP88" s="48"/>
    </row>
    <row r="89" spans="9:42" s="3" customFormat="1" ht="12.75">
      <c r="I89" s="22"/>
      <c r="AP89" s="48"/>
    </row>
    <row r="90" spans="9:42" s="3" customFormat="1" ht="12.75">
      <c r="I90" s="22"/>
      <c r="AP90" s="48"/>
    </row>
    <row r="91" spans="9:42" s="3" customFormat="1" ht="12.75">
      <c r="I91" s="22"/>
      <c r="AP91" s="48"/>
    </row>
    <row r="92" spans="9:42" s="3" customFormat="1" ht="12.75">
      <c r="I92" s="22"/>
      <c r="AP92" s="48"/>
    </row>
    <row r="93" spans="9:42" s="3" customFormat="1" ht="12.75">
      <c r="I93" s="22"/>
      <c r="AP93" s="48"/>
    </row>
    <row r="94" spans="9:42" s="3" customFormat="1" ht="12.75">
      <c r="I94" s="22"/>
      <c r="AP94" s="48"/>
    </row>
    <row r="95" spans="9:42" s="3" customFormat="1" ht="12.75">
      <c r="I95" s="22"/>
      <c r="AP95" s="48"/>
    </row>
    <row r="96" spans="9:42" s="3" customFormat="1" ht="12.75">
      <c r="I96" s="22"/>
      <c r="AP96" s="48"/>
    </row>
    <row r="97" spans="9:42" s="3" customFormat="1" ht="12.75">
      <c r="I97" s="22"/>
      <c r="AP97" s="48"/>
    </row>
    <row r="98" spans="9:42" s="3" customFormat="1" ht="12.75">
      <c r="I98" s="22"/>
      <c r="AP98" s="48"/>
    </row>
    <row r="99" spans="9:42" s="3" customFormat="1" ht="12.75">
      <c r="I99" s="22"/>
      <c r="AP99" s="48"/>
    </row>
    <row r="100" spans="9:42" s="3" customFormat="1" ht="12.75">
      <c r="I100" s="22"/>
      <c r="AP100" s="48"/>
    </row>
    <row r="101" spans="9:42" s="3" customFormat="1" ht="12.75">
      <c r="I101" s="22"/>
      <c r="AP101" s="48"/>
    </row>
  </sheetData>
  <sheetProtection/>
  <mergeCells count="51">
    <mergeCell ref="AO4:AO5"/>
    <mergeCell ref="AP4:AP5"/>
    <mergeCell ref="AI4:AI5"/>
    <mergeCell ref="AJ4:AJ5"/>
    <mergeCell ref="AK4:AK5"/>
    <mergeCell ref="AL4:AL5"/>
    <mergeCell ref="AM4:AM5"/>
    <mergeCell ref="AN4:AN5"/>
    <mergeCell ref="C2:F2"/>
    <mergeCell ref="C1:F1"/>
    <mergeCell ref="A3:B3"/>
    <mergeCell ref="A5:A6"/>
    <mergeCell ref="B5:B6"/>
    <mergeCell ref="A4:B4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F4:AF5"/>
    <mergeCell ref="AG4:AG5"/>
    <mergeCell ref="AH4:AH5"/>
    <mergeCell ref="X4:X5"/>
    <mergeCell ref="Y4:Y5"/>
    <mergeCell ref="Z4:Z5"/>
    <mergeCell ref="AA4:AA5"/>
    <mergeCell ref="AB4:AB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2018-03-02T09:05:59Z</dcterms:modified>
  <cp:category/>
  <cp:version/>
  <cp:contentType/>
  <cp:contentStatus/>
</cp:coreProperties>
</file>